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DU\RADU SERV\primarii\sinaia\CREDIT 2024\HCL IMPRUMUT\"/>
    </mc:Choice>
  </mc:AlternateContent>
  <xr:revisionPtr revIDLastSave="0" documentId="8_{29DB9AF0-C828-4B72-AFC6-23089B3B60C8}" xr6:coauthVersionLast="47" xr6:coauthVersionMax="47" xr10:uidLastSave="{00000000-0000-0000-0000-000000000000}"/>
  <bookViews>
    <workbookView xWindow="-108" yWindow="-108" windowWidth="23256" windowHeight="12456" xr2:uid="{6316D294-03FD-4E8E-AC23-DF696C8E6453}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G40" i="1"/>
  <c r="G38" i="1" s="1"/>
  <c r="F40" i="1"/>
  <c r="E40" i="1"/>
  <c r="D40" i="1"/>
  <c r="C40" i="1"/>
  <c r="G39" i="1"/>
  <c r="F39" i="1"/>
  <c r="E39" i="1"/>
  <c r="D39" i="1"/>
  <c r="C39" i="1"/>
  <c r="F38" i="1"/>
  <c r="E38" i="1"/>
  <c r="D38" i="1"/>
  <c r="C38" i="1"/>
  <c r="D35" i="1"/>
  <c r="E35" i="1" s="1"/>
  <c r="F35" i="1" s="1"/>
  <c r="G35" i="1" s="1"/>
  <c r="D34" i="1"/>
  <c r="E34" i="1" s="1"/>
  <c r="F34" i="1" s="1"/>
  <c r="G34" i="1" s="1"/>
  <c r="Y27" i="1"/>
  <c r="X27" i="1"/>
  <c r="W27" i="1"/>
  <c r="V27" i="1"/>
  <c r="U27" i="1"/>
  <c r="T27" i="1"/>
  <c r="S27" i="1"/>
  <c r="R27" i="1"/>
  <c r="Q27" i="1"/>
  <c r="P27" i="1"/>
  <c r="P24" i="1" s="1"/>
  <c r="O27" i="1"/>
  <c r="O24" i="1" s="1"/>
  <c r="N27" i="1"/>
  <c r="N24" i="1" s="1"/>
  <c r="M27" i="1"/>
  <c r="L27" i="1"/>
  <c r="K27" i="1"/>
  <c r="J27" i="1"/>
  <c r="I27" i="1"/>
  <c r="H27" i="1"/>
  <c r="G27" i="1"/>
  <c r="F27" i="1"/>
  <c r="Y26" i="1"/>
  <c r="X26" i="1"/>
  <c r="W26" i="1"/>
  <c r="V26" i="1"/>
  <c r="U26" i="1"/>
  <c r="T26" i="1"/>
  <c r="T24" i="1" s="1"/>
  <c r="S26" i="1"/>
  <c r="S24" i="1" s="1"/>
  <c r="R26" i="1"/>
  <c r="R24" i="1" s="1"/>
  <c r="Q26" i="1"/>
  <c r="P26" i="1"/>
  <c r="O26" i="1"/>
  <c r="N26" i="1"/>
  <c r="M26" i="1"/>
  <c r="L26" i="1"/>
  <c r="K26" i="1"/>
  <c r="J26" i="1"/>
  <c r="I26" i="1"/>
  <c r="H26" i="1"/>
  <c r="G26" i="1"/>
  <c r="F26" i="1"/>
  <c r="Y25" i="1"/>
  <c r="Y24" i="1" s="1"/>
  <c r="X25" i="1"/>
  <c r="X24" i="1" s="1"/>
  <c r="W25" i="1"/>
  <c r="W24" i="1" s="1"/>
  <c r="V25" i="1"/>
  <c r="V24" i="1" s="1"/>
  <c r="U25" i="1"/>
  <c r="T25" i="1"/>
  <c r="S25" i="1"/>
  <c r="R25" i="1"/>
  <c r="Q25" i="1"/>
  <c r="P25" i="1"/>
  <c r="O25" i="1"/>
  <c r="N25" i="1"/>
  <c r="M25" i="1"/>
  <c r="L25" i="1"/>
  <c r="K25" i="1"/>
  <c r="K24" i="1" s="1"/>
  <c r="J25" i="1"/>
  <c r="J24" i="1" s="1"/>
  <c r="I25" i="1"/>
  <c r="I24" i="1" s="1"/>
  <c r="H25" i="1"/>
  <c r="H24" i="1" s="1"/>
  <c r="G25" i="1"/>
  <c r="G24" i="1" s="1"/>
  <c r="F25" i="1"/>
  <c r="F24" i="1" s="1"/>
  <c r="M24" i="1"/>
  <c r="L24" i="1"/>
  <c r="D23" i="1"/>
  <c r="C23" i="1"/>
  <c r="E22" i="1"/>
  <c r="E23" i="1" s="1"/>
  <c r="D22" i="1"/>
  <c r="C22" i="1"/>
  <c r="S22" i="1" s="1"/>
  <c r="S23" i="1" s="1"/>
  <c r="G21" i="1"/>
  <c r="H21" i="1" s="1"/>
  <c r="I21" i="1" s="1"/>
  <c r="J21" i="1" s="1"/>
  <c r="K21" i="1" s="1"/>
  <c r="L21" i="1" s="1"/>
  <c r="G20" i="1"/>
  <c r="H20" i="1" s="1"/>
  <c r="I20" i="1" s="1"/>
  <c r="J20" i="1" s="1"/>
  <c r="K20" i="1" s="1"/>
  <c r="L20" i="1" s="1"/>
  <c r="M20" i="1" s="1"/>
  <c r="N21" i="1" l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M21" i="1"/>
  <c r="N28" i="1"/>
  <c r="G55" i="1"/>
  <c r="R22" i="1"/>
  <c r="R23" i="1" s="1"/>
  <c r="Q22" i="1"/>
  <c r="P22" i="1"/>
  <c r="O22" i="1"/>
  <c r="N22" i="1"/>
  <c r="S28" i="1"/>
  <c r="X28" i="1"/>
  <c r="P28" i="1"/>
  <c r="F22" i="1"/>
  <c r="T22" i="1"/>
  <c r="T23" i="1" s="1"/>
  <c r="U22" i="1"/>
  <c r="U23" i="1" s="1"/>
  <c r="V22" i="1"/>
  <c r="V23" i="1" s="1"/>
  <c r="W22" i="1"/>
  <c r="W23" i="1" s="1"/>
  <c r="X22" i="1"/>
  <c r="X23" i="1" s="1"/>
  <c r="G54" i="1"/>
  <c r="Y22" i="1"/>
  <c r="Y23" i="1" s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U24" i="1"/>
  <c r="Q24" i="1"/>
  <c r="G36" i="1" l="1"/>
  <c r="G42" i="1" s="1"/>
  <c r="Q23" i="1"/>
  <c r="G37" i="1" s="1"/>
  <c r="R28" i="1"/>
  <c r="V28" i="1"/>
  <c r="F23" i="1"/>
  <c r="G22" i="1"/>
  <c r="F28" i="1"/>
  <c r="T28" i="1"/>
  <c r="Q28" i="1"/>
  <c r="U28" i="1"/>
  <c r="W28" i="1"/>
  <c r="D36" i="1"/>
  <c r="D42" i="1" s="1"/>
  <c r="N23" i="1"/>
  <c r="D37" i="1" s="1"/>
  <c r="Y28" i="1"/>
  <c r="G56" i="1"/>
  <c r="G57" i="1" s="1"/>
  <c r="E36" i="1"/>
  <c r="E42" i="1" s="1"/>
  <c r="O23" i="1"/>
  <c r="E37" i="1" s="1"/>
  <c r="F36" i="1"/>
  <c r="F42" i="1" s="1"/>
  <c r="P23" i="1"/>
  <c r="F37" i="1" s="1"/>
  <c r="O28" i="1"/>
  <c r="G23" i="1" l="1"/>
  <c r="H22" i="1"/>
  <c r="G28" i="1"/>
  <c r="H23" i="1" l="1"/>
  <c r="I22" i="1"/>
  <c r="H28" i="1"/>
  <c r="I23" i="1" l="1"/>
  <c r="J22" i="1"/>
  <c r="I28" i="1"/>
  <c r="J23" i="1" l="1"/>
  <c r="K22" i="1"/>
  <c r="J28" i="1"/>
  <c r="K23" i="1" l="1"/>
  <c r="L22" i="1"/>
  <c r="K28" i="1"/>
  <c r="L23" i="1" l="1"/>
  <c r="C37" i="1" s="1"/>
  <c r="C36" i="1"/>
  <c r="C42" i="1" s="1"/>
  <c r="M22" i="1"/>
  <c r="L28" i="1"/>
  <c r="M23" i="1" l="1"/>
  <c r="M28" i="1"/>
</calcChain>
</file>

<file path=xl/sharedStrings.xml><?xml version="1.0" encoding="utf-8"?>
<sst xmlns="http://schemas.openxmlformats.org/spreadsheetml/2006/main" count="36" uniqueCount="25">
  <si>
    <t xml:space="preserve">PRIMARIA ORASULUI SINAIA </t>
  </si>
  <si>
    <t>Anexa 1.3</t>
  </si>
  <si>
    <t>JUDETUL PRAHOVA</t>
  </si>
  <si>
    <t>CALCULUL GRADULUI DE INDATORARE al orasului Sinaia in perioada 2024-2036</t>
  </si>
  <si>
    <t>(inclusiv finantarile pentru proiecte co-finantate din fonduri UE)</t>
  </si>
  <si>
    <t>Nr. Crt.</t>
  </si>
  <si>
    <t>Denumirea indicatorilor</t>
  </si>
  <si>
    <t>Executie buget local la 31.12.2021</t>
  </si>
  <si>
    <t>Executie buget local la 31.12.2022</t>
  </si>
  <si>
    <t>Executie buget local la 31.12.2023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</si>
  <si>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</si>
  <si>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</si>
  <si>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</si>
  <si>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</si>
  <si>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</si>
  <si>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</si>
  <si>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</si>
  <si>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</si>
  <si>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</si>
  <si>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Date financiare: 29.02.2024; curs Euro/Ron publicat la 29.02.2024: 4.969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</si>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</sst>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Alignment="1">
      <alignment vertic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/>
    <xf numFmtId="0" fontId="1" fillId="0" borderId="0" xfId="1" applyAlignment="1">
      <alignment horizontal="left" indent="9"/>
    </xf>
    <xf numFmtId="0" fontId="1" fillId="0" borderId="0" xfId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4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4" fillId="0" borderId="1" xfId="1" applyFont="1" applyBorder="1"/>
    <xf numFmtId="43" fontId="4" fillId="0" borderId="1" xfId="1" applyNumberFormat="1" applyFont="1" applyBorder="1"/>
    <xf numFmtId="43" fontId="1" fillId="0" borderId="1" xfId="1" applyNumberFormat="1" applyBorder="1"/>
    <xf numFmtId="9" fontId="1" fillId="0" borderId="0" xfId="2" applyFont="1" applyBorder="1"/>
    <xf numFmtId="0" fontId="4" fillId="0" borderId="1" xfId="1" applyFont="1" applyBorder="1" applyAlignment="1" applyProtection="1">
      <alignment wrapText="1"/>
      <protection locked="0"/>
    </xf>
    <xf numFmtId="43" fontId="1" fillId="0" borderId="0" xfId="1" applyNumberFormat="1"/>
    <xf numFmtId="10" fontId="4" fillId="0" borderId="1" xfId="2" applyNumberFormat="1" applyFont="1" applyBorder="1"/>
    <xf numFmtId="10" fontId="1" fillId="0" borderId="1" xfId="2" applyNumberFormat="1" applyFont="1" applyBorder="1"/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/>
    <xf numFmtId="10" fontId="4" fillId="0" borderId="0" xfId="2" applyNumberFormat="1" applyFont="1" applyBorder="1"/>
    <xf numFmtId="0" fontId="5" fillId="0" borderId="0" xfId="1" applyFont="1"/>
    <xf numFmtId="0" fontId="6" fillId="0" borderId="0" xfId="1" applyFont="1"/>
    <xf numFmtId="0" fontId="1" fillId="0" borderId="0" xfId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_Anexa 1.3 - SG Calcul grd.indt 12.04.2010" xfId="1" xr:uid="{66E87378-9B66-422B-99D2-8E696A19C0DF}"/>
    <cellStyle name="Percent_Anexa 1.3 - SG Calcul grd.indt 12.04.2010" xfId="2" xr:uid="{01F91214-C39A-4054-8E5B-03586AF97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9D9B8E-62A0-4930-A748-F0E8D2D27F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67640"/>
          <a:ext cx="1405890" cy="122782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ADU\RADU%20SERV\primarii\sinaia\CREDIT%202024\calul%20grad%20de%20indatorare%202023\serv%20datoriei%2014.03.2024.xlsx" TargetMode="External"/><Relationship Id="rId1" Type="http://schemas.openxmlformats.org/officeDocument/2006/relationships/externalLinkPath" Target="/RADU/RADU%20SERV/primarii/sinaia/CREDIT%202024/calul%20grad%20de%20indatorare%202023/serv%20datoriei%2014.03.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/RADU%20SERV/primarii/sinaia/CREDIT%202024/calul%20grad%20de%20indatorare%202023/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tuatie credite"/>
      <sheetName val="1.BCR ref 2.2 mil. ron"/>
      <sheetName val="2.brd 3 mio euro"/>
      <sheetName val="3.samtid 553.967,97 EURO"/>
      <sheetName val="4.garantie bancpost"/>
      <sheetName val="5.credit refinan cec 10.5mil"/>
      <sheetName val="6.bcr 11 mil"/>
      <sheetName val="7.CREDIT UNICREDIT"/>
      <sheetName val="8.garantie BT 20 MIO RON"/>
      <sheetName val="9. GARANTIE RAIFF"/>
      <sheetName val="10. CREDIT NOU"/>
      <sheetName val="centralizator"/>
      <sheetName val="grad indatorare"/>
      <sheetName val="1.3"/>
      <sheetName val="1.4"/>
      <sheetName val="Sheet2"/>
      <sheetName val="SD sin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H55">
            <v>7349.6880800476902</v>
          </cell>
          <cell r="I55">
            <v>6405.2850600476904</v>
          </cell>
          <cell r="J55">
            <v>6594.2193733810236</v>
          </cell>
          <cell r="K55">
            <v>6937.6616230236905</v>
          </cell>
          <cell r="L55">
            <v>6714.2291440476911</v>
          </cell>
          <cell r="M55">
            <v>6532.2952824237582</v>
          </cell>
          <cell r="N55">
            <v>6101.1082477683667</v>
          </cell>
          <cell r="O55">
            <v>4595.3600779267363</v>
          </cell>
          <cell r="P55">
            <v>3233.9387200000001</v>
          </cell>
          <cell r="Q55">
            <v>2219.5933600000003</v>
          </cell>
          <cell r="R55">
            <v>1700.0000000000002</v>
          </cell>
          <cell r="S55">
            <v>1700.0000000000002</v>
          </cell>
          <cell r="T55">
            <v>566.66666666666663</v>
          </cell>
        </row>
        <row r="56">
          <cell r="H56">
            <v>3052.4752661672655</v>
          </cell>
          <cell r="I56">
            <v>3179.703116604745</v>
          </cell>
          <cell r="J56">
            <v>3323.6769976254946</v>
          </cell>
          <cell r="K56">
            <v>2797.9493803233668</v>
          </cell>
          <cell r="L56">
            <v>2292.5746282998552</v>
          </cell>
          <cell r="M56">
            <v>1782.7308867455665</v>
          </cell>
          <cell r="N56">
            <v>1300.6594811783345</v>
          </cell>
          <cell r="O56">
            <v>876.74874682661596</v>
          </cell>
          <cell r="P56">
            <v>602.61743736422443</v>
          </cell>
          <cell r="Q56">
            <v>383.52551097439101</v>
          </cell>
          <cell r="R56">
            <v>244.68485648148359</v>
          </cell>
          <cell r="S56">
            <v>114.03513425926144</v>
          </cell>
          <cell r="T56">
            <v>9.0380972222229392</v>
          </cell>
        </row>
        <row r="57">
          <cell r="H57">
            <v>34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60">
          <cell r="W60">
            <v>80644.465175406134</v>
          </cell>
        </row>
      </sheetData>
      <sheetData sheetId="12">
        <row r="19">
          <cell r="C19">
            <v>38149022.079999998</v>
          </cell>
          <cell r="D19">
            <v>43472115.980000004</v>
          </cell>
          <cell r="E19">
            <v>49494205.530000001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439A-030E-4875-BE42-C680CB455B9F}">
  <dimension ref="A2:AC57"/>
  <sheetViews>
    <sheetView tabSelected="1" view="pageBreakPreview" topLeftCell="A6" zoomScale="85" zoomScaleSheetLayoutView="85" workbookViewId="0">
      <selection activeCell="A15" sqref="A15"/>
    </sheetView>
  </sheetViews>
  <sheetFormatPr defaultColWidth="10.6640625" defaultRowHeight="13.2" x14ac:dyDescent="0.25"/>
  <cols>
    <col min="1" max="1" width="4.6640625" style="1" customWidth="1"/>
    <col min="2" max="2" width="36.109375" style="2" customWidth="1"/>
    <col min="3" max="3" width="17.6640625" style="2" customWidth="1"/>
    <col min="4" max="4" width="17.77734375" style="2" customWidth="1"/>
    <col min="5" max="5" width="17.6640625" style="2" customWidth="1"/>
    <col min="6" max="7" width="13.77734375" style="2" customWidth="1"/>
    <col min="8" max="8" width="14" style="2" customWidth="1"/>
    <col min="9" max="16" width="14" style="2" bestFit="1" customWidth="1"/>
    <col min="17" max="28" width="15.109375" style="2" customWidth="1"/>
    <col min="29" max="30" width="13.33203125" style="2" bestFit="1" customWidth="1"/>
    <col min="31" max="31" width="10.6640625" style="2"/>
    <col min="32" max="33" width="13.6640625" style="2" bestFit="1" customWidth="1"/>
    <col min="34" max="34" width="12.33203125" style="2" bestFit="1" customWidth="1"/>
    <col min="35" max="16384" width="10.6640625" style="2"/>
  </cols>
  <sheetData>
    <row r="2" spans="1:15" ht="12.75" customHeight="1" x14ac:dyDescent="0.3">
      <c r="D2" s="3" t="s">
        <v>0</v>
      </c>
      <c r="E2" s="3"/>
      <c r="F2" s="3"/>
      <c r="G2" s="3"/>
      <c r="H2" s="3"/>
      <c r="I2" s="4"/>
      <c r="J2" s="4"/>
    </row>
    <row r="3" spans="1:15" ht="16.5" customHeight="1" x14ac:dyDescent="0.3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 x14ac:dyDescent="0.3">
      <c r="D4" s="4"/>
      <c r="E4" s="4"/>
      <c r="F4" s="4"/>
      <c r="G4" s="4"/>
      <c r="H4" s="4"/>
      <c r="I4" s="4"/>
      <c r="J4" s="4"/>
    </row>
    <row r="5" spans="1:15" x14ac:dyDescent="0.25">
      <c r="C5" s="6"/>
      <c r="D5" s="7"/>
      <c r="E5" s="3" t="s">
        <v>2</v>
      </c>
      <c r="F5" s="3"/>
      <c r="G5" s="3"/>
      <c r="H5" s="7"/>
      <c r="I5" s="7"/>
      <c r="J5" s="7"/>
    </row>
    <row r="6" spans="1:15" x14ac:dyDescent="0.25">
      <c r="D6" s="7"/>
      <c r="E6" s="3"/>
      <c r="F6" s="3"/>
      <c r="G6" s="3"/>
      <c r="H6" s="7"/>
      <c r="I6" s="7"/>
      <c r="J6" s="7"/>
    </row>
    <row r="7" spans="1:15" x14ac:dyDescent="0.25">
      <c r="D7" s="7"/>
      <c r="E7" s="7"/>
      <c r="F7" s="7"/>
      <c r="G7" s="7"/>
      <c r="H7" s="7"/>
      <c r="I7" s="7"/>
      <c r="J7" s="7"/>
    </row>
    <row r="8" spans="1:15" x14ac:dyDescent="0.25">
      <c r="D8" s="7"/>
      <c r="E8" s="7"/>
      <c r="F8" s="7"/>
      <c r="G8" s="7"/>
      <c r="H8" s="7"/>
      <c r="I8" s="7"/>
      <c r="J8" s="7"/>
    </row>
    <row r="9" spans="1:15" x14ac:dyDescent="0.25">
      <c r="D9" s="7"/>
      <c r="E9" s="7"/>
      <c r="F9" s="7"/>
      <c r="G9" s="7"/>
      <c r="H9" s="7"/>
      <c r="I9" s="7"/>
      <c r="J9" s="7"/>
    </row>
    <row r="10" spans="1:15" x14ac:dyDescent="0.25">
      <c r="D10" s="7"/>
      <c r="E10" s="7"/>
      <c r="F10" s="7"/>
      <c r="G10" s="7"/>
      <c r="H10" s="7"/>
      <c r="I10" s="7"/>
      <c r="J10" s="7"/>
    </row>
    <row r="11" spans="1:15" x14ac:dyDescent="0.25">
      <c r="D11" s="7"/>
      <c r="E11" s="7"/>
      <c r="F11" s="7"/>
      <c r="G11" s="7"/>
      <c r="H11" s="7"/>
      <c r="I11" s="7"/>
      <c r="J11" s="7"/>
    </row>
    <row r="12" spans="1:15" ht="17.399999999999999" x14ac:dyDescent="0.3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7.399999999999999" hidden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8" hidden="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"/>
    </row>
    <row r="15" spans="1:15" ht="15.6" x14ac:dyDescent="0.3">
      <c r="D15" s="11" t="s">
        <v>4</v>
      </c>
      <c r="E15" s="11"/>
      <c r="F15" s="11"/>
      <c r="G15" s="11"/>
      <c r="H15" s="11"/>
      <c r="I15" s="11"/>
      <c r="J15" s="11"/>
    </row>
    <row r="17" spans="1:29" ht="12.75" customHeight="1" x14ac:dyDescent="0.25">
      <c r="A17" s="12" t="s">
        <v>5</v>
      </c>
      <c r="B17" s="13" t="s">
        <v>6</v>
      </c>
      <c r="C17" s="13" t="s">
        <v>7</v>
      </c>
      <c r="D17" s="13" t="s">
        <v>8</v>
      </c>
      <c r="E17" s="13" t="s">
        <v>9</v>
      </c>
      <c r="F17" s="12" t="s">
        <v>10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 x14ac:dyDescent="0.25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 x14ac:dyDescent="0.25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7"/>
      <c r="AC19" s="17"/>
    </row>
    <row r="20" spans="1:29" ht="13.8" x14ac:dyDescent="0.25">
      <c r="A20" s="12"/>
      <c r="B20" s="13"/>
      <c r="C20" s="13"/>
      <c r="D20" s="13"/>
      <c r="E20" s="13"/>
      <c r="F20" s="19">
        <v>2024</v>
      </c>
      <c r="G20" s="19">
        <f t="shared" ref="G20:M21" si="0">F20+1</f>
        <v>2025</v>
      </c>
      <c r="H20" s="19">
        <f t="shared" si="0"/>
        <v>2026</v>
      </c>
      <c r="I20" s="19">
        <f t="shared" si="0"/>
        <v>2027</v>
      </c>
      <c r="J20" s="19">
        <f t="shared" si="0"/>
        <v>2028</v>
      </c>
      <c r="K20" s="19">
        <f t="shared" si="0"/>
        <v>2029</v>
      </c>
      <c r="L20" s="19">
        <f t="shared" si="0"/>
        <v>2030</v>
      </c>
      <c r="M20" s="19">
        <f t="shared" si="0"/>
        <v>2031</v>
      </c>
      <c r="N20" s="20">
        <f>L20+1</f>
        <v>2031</v>
      </c>
      <c r="O20" s="20">
        <f t="shared" ref="O20:Y21" si="1">N20+1</f>
        <v>2032</v>
      </c>
      <c r="P20" s="20">
        <f t="shared" si="1"/>
        <v>2033</v>
      </c>
      <c r="Q20" s="20">
        <f t="shared" si="1"/>
        <v>2034</v>
      </c>
      <c r="R20" s="20">
        <f t="shared" si="1"/>
        <v>2035</v>
      </c>
      <c r="S20" s="20">
        <f t="shared" si="1"/>
        <v>2036</v>
      </c>
      <c r="T20" s="20">
        <f t="shared" si="1"/>
        <v>2037</v>
      </c>
      <c r="U20" s="20">
        <f t="shared" si="1"/>
        <v>2038</v>
      </c>
      <c r="V20" s="20">
        <f t="shared" si="1"/>
        <v>2039</v>
      </c>
      <c r="W20" s="20">
        <f t="shared" si="1"/>
        <v>2040</v>
      </c>
      <c r="X20" s="20">
        <f t="shared" si="1"/>
        <v>2041</v>
      </c>
      <c r="Y20" s="20">
        <f t="shared" si="1"/>
        <v>2042</v>
      </c>
    </row>
    <row r="21" spans="1:29" ht="13.8" x14ac:dyDescent="0.25">
      <c r="A21" s="21">
        <v>0</v>
      </c>
      <c r="B21" s="22" t="s">
        <v>11</v>
      </c>
      <c r="C21" s="22">
        <v>1</v>
      </c>
      <c r="D21" s="22">
        <v>2</v>
      </c>
      <c r="E21" s="22">
        <v>3</v>
      </c>
      <c r="F21" s="22">
        <v>4</v>
      </c>
      <c r="G21" s="22">
        <f t="shared" si="0"/>
        <v>5</v>
      </c>
      <c r="H21" s="22">
        <f t="shared" si="0"/>
        <v>6</v>
      </c>
      <c r="I21" s="22">
        <f t="shared" si="0"/>
        <v>7</v>
      </c>
      <c r="J21" s="22">
        <f t="shared" si="0"/>
        <v>8</v>
      </c>
      <c r="K21" s="22">
        <f t="shared" si="0"/>
        <v>9</v>
      </c>
      <c r="L21" s="22">
        <f t="shared" si="0"/>
        <v>10</v>
      </c>
      <c r="M21" s="22">
        <f t="shared" si="0"/>
        <v>11</v>
      </c>
      <c r="N21" s="23">
        <f>L21+1</f>
        <v>11</v>
      </c>
      <c r="O21" s="23">
        <f t="shared" si="1"/>
        <v>12</v>
      </c>
      <c r="P21" s="23">
        <f t="shared" si="1"/>
        <v>13</v>
      </c>
      <c r="Q21" s="23">
        <f t="shared" si="1"/>
        <v>14</v>
      </c>
      <c r="R21" s="23">
        <f t="shared" si="1"/>
        <v>15</v>
      </c>
      <c r="S21" s="23">
        <f t="shared" si="1"/>
        <v>16</v>
      </c>
      <c r="T21" s="23">
        <f t="shared" si="1"/>
        <v>17</v>
      </c>
      <c r="U21" s="23">
        <f t="shared" si="1"/>
        <v>18</v>
      </c>
      <c r="V21" s="23">
        <f t="shared" si="1"/>
        <v>19</v>
      </c>
      <c r="W21" s="23">
        <f t="shared" si="1"/>
        <v>20</v>
      </c>
      <c r="X21" s="23">
        <f t="shared" si="1"/>
        <v>21</v>
      </c>
      <c r="Y21" s="23">
        <f t="shared" si="1"/>
        <v>22</v>
      </c>
    </row>
    <row r="22" spans="1:29" ht="13.8" x14ac:dyDescent="0.25">
      <c r="A22" s="21">
        <v>1</v>
      </c>
      <c r="B22" s="24" t="s">
        <v>12</v>
      </c>
      <c r="C22" s="25">
        <f>'[1]grad indatorare'!C19/1000</f>
        <v>38149.022079999995</v>
      </c>
      <c r="D22" s="25">
        <f>'[1]grad indatorare'!D19/1000</f>
        <v>43472.115980000002</v>
      </c>
      <c r="E22" s="25">
        <f>'[1]grad indatorare'!E19/1000</f>
        <v>49494.205529999999</v>
      </c>
      <c r="F22" s="25">
        <f>SUM(C22:E22)/3</f>
        <v>43705.114529999999</v>
      </c>
      <c r="G22" s="25">
        <f t="shared" ref="G22:M22" si="2">F22</f>
        <v>43705.114529999999</v>
      </c>
      <c r="H22" s="25">
        <f t="shared" si="2"/>
        <v>43705.114529999999</v>
      </c>
      <c r="I22" s="25">
        <f t="shared" si="2"/>
        <v>43705.114529999999</v>
      </c>
      <c r="J22" s="25">
        <f t="shared" si="2"/>
        <v>43705.114529999999</v>
      </c>
      <c r="K22" s="25">
        <f t="shared" si="2"/>
        <v>43705.114529999999</v>
      </c>
      <c r="L22" s="25">
        <f t="shared" si="2"/>
        <v>43705.114529999999</v>
      </c>
      <c r="M22" s="25">
        <f t="shared" si="2"/>
        <v>43705.114529999999</v>
      </c>
      <c r="N22" s="26">
        <f t="shared" ref="N22:Y22" si="3">SUM($C$22:$E$22)/3</f>
        <v>43705.114529999999</v>
      </c>
      <c r="O22" s="26">
        <f t="shared" si="3"/>
        <v>43705.114529999999</v>
      </c>
      <c r="P22" s="26">
        <f t="shared" si="3"/>
        <v>43705.114529999999</v>
      </c>
      <c r="Q22" s="26">
        <f t="shared" si="3"/>
        <v>43705.114529999999</v>
      </c>
      <c r="R22" s="26">
        <f t="shared" si="3"/>
        <v>43705.114529999999</v>
      </c>
      <c r="S22" s="26">
        <f t="shared" si="3"/>
        <v>43705.114529999999</v>
      </c>
      <c r="T22" s="26">
        <f t="shared" si="3"/>
        <v>43705.114529999999</v>
      </c>
      <c r="U22" s="26">
        <f t="shared" si="3"/>
        <v>43705.114529999999</v>
      </c>
      <c r="V22" s="26">
        <f t="shared" si="3"/>
        <v>43705.114529999999</v>
      </c>
      <c r="W22" s="26">
        <f t="shared" si="3"/>
        <v>43705.114529999999</v>
      </c>
      <c r="X22" s="26">
        <f t="shared" si="3"/>
        <v>43705.114529999999</v>
      </c>
      <c r="Y22" s="26">
        <f t="shared" si="3"/>
        <v>43705.114529999999</v>
      </c>
      <c r="Z22" s="27"/>
      <c r="AA22" s="27"/>
    </row>
    <row r="23" spans="1:29" ht="27.6" x14ac:dyDescent="0.25">
      <c r="A23" s="21">
        <v>2</v>
      </c>
      <c r="B23" s="28" t="s">
        <v>13</v>
      </c>
      <c r="C23" s="25">
        <f t="shared" ref="C23:L23" si="4">C22*0.3</f>
        <v>11444.706623999999</v>
      </c>
      <c r="D23" s="25">
        <f t="shared" si="4"/>
        <v>13041.634794</v>
      </c>
      <c r="E23" s="25">
        <f t="shared" si="4"/>
        <v>14848.261659</v>
      </c>
      <c r="F23" s="25">
        <f t="shared" si="4"/>
        <v>13111.534358999999</v>
      </c>
      <c r="G23" s="25">
        <f t="shared" si="4"/>
        <v>13111.534358999999</v>
      </c>
      <c r="H23" s="25">
        <f t="shared" si="4"/>
        <v>13111.534358999999</v>
      </c>
      <c r="I23" s="25">
        <f t="shared" si="4"/>
        <v>13111.534358999999</v>
      </c>
      <c r="J23" s="25">
        <f t="shared" si="4"/>
        <v>13111.534358999999</v>
      </c>
      <c r="K23" s="25">
        <f t="shared" si="4"/>
        <v>13111.534358999999</v>
      </c>
      <c r="L23" s="25">
        <f t="shared" si="4"/>
        <v>13111.534358999999</v>
      </c>
      <c r="M23" s="25">
        <f>M22*0.3</f>
        <v>13111.534358999999</v>
      </c>
      <c r="N23" s="26">
        <f t="shared" ref="N23:Y23" si="5">N22*0.3</f>
        <v>13111.534358999999</v>
      </c>
      <c r="O23" s="26">
        <f t="shared" si="5"/>
        <v>13111.534358999999</v>
      </c>
      <c r="P23" s="26">
        <f t="shared" si="5"/>
        <v>13111.534358999999</v>
      </c>
      <c r="Q23" s="26">
        <f t="shared" si="5"/>
        <v>13111.534358999999</v>
      </c>
      <c r="R23" s="26">
        <f t="shared" si="5"/>
        <v>13111.534358999999</v>
      </c>
      <c r="S23" s="26">
        <f t="shared" si="5"/>
        <v>13111.534358999999</v>
      </c>
      <c r="T23" s="26">
        <f t="shared" si="5"/>
        <v>13111.534358999999</v>
      </c>
      <c r="U23" s="26">
        <f t="shared" si="5"/>
        <v>13111.534358999999</v>
      </c>
      <c r="V23" s="26">
        <f t="shared" si="5"/>
        <v>13111.534358999999</v>
      </c>
      <c r="W23" s="26">
        <f t="shared" si="5"/>
        <v>13111.534358999999</v>
      </c>
      <c r="X23" s="26">
        <f t="shared" si="5"/>
        <v>13111.534358999999</v>
      </c>
      <c r="Y23" s="26">
        <f t="shared" si="5"/>
        <v>13111.534358999999</v>
      </c>
    </row>
    <row r="24" spans="1:29" ht="27.6" x14ac:dyDescent="0.25">
      <c r="A24" s="21">
        <v>3</v>
      </c>
      <c r="B24" s="28" t="s">
        <v>14</v>
      </c>
      <c r="C24" s="25"/>
      <c r="D24" s="25"/>
      <c r="E24" s="25"/>
      <c r="F24" s="25">
        <f t="shared" ref="F24:L24" si="6">SUM(F25:F27)</f>
        <v>10436.163346214955</v>
      </c>
      <c r="G24" s="25">
        <f t="shared" si="6"/>
        <v>9584.9881766524359</v>
      </c>
      <c r="H24" s="25">
        <f t="shared" si="6"/>
        <v>9917.8963710065182</v>
      </c>
      <c r="I24" s="25">
        <f t="shared" si="6"/>
        <v>9735.6110033470577</v>
      </c>
      <c r="J24" s="25">
        <f t="shared" si="6"/>
        <v>9006.8037723475463</v>
      </c>
      <c r="K24" s="25">
        <f t="shared" si="6"/>
        <v>8315.0261691693249</v>
      </c>
      <c r="L24" s="25">
        <f t="shared" si="6"/>
        <v>7401.767728946701</v>
      </c>
      <c r="M24" s="25">
        <f>SUM(M25:M27)</f>
        <v>5472.1088247533526</v>
      </c>
      <c r="N24" s="26">
        <f t="shared" ref="N24:Y24" si="7">SUM(N25:N27)</f>
        <v>7401.767728946701</v>
      </c>
      <c r="O24" s="26">
        <f t="shared" si="7"/>
        <v>5472.1088247533526</v>
      </c>
      <c r="P24" s="26">
        <f t="shared" si="7"/>
        <v>3836.5561573642244</v>
      </c>
      <c r="Q24" s="26">
        <f t="shared" si="7"/>
        <v>2603.1188709743915</v>
      </c>
      <c r="R24" s="26">
        <f t="shared" si="7"/>
        <v>1944.6848564814838</v>
      </c>
      <c r="S24" s="26">
        <f t="shared" si="7"/>
        <v>1814.0351342592617</v>
      </c>
      <c r="T24" s="26">
        <f t="shared" si="7"/>
        <v>575.7047638888896</v>
      </c>
      <c r="U24" s="26">
        <f t="shared" si="7"/>
        <v>0</v>
      </c>
      <c r="V24" s="26">
        <f t="shared" si="7"/>
        <v>575.7047638888896</v>
      </c>
      <c r="W24" s="26">
        <f t="shared" si="7"/>
        <v>1814.0351342592617</v>
      </c>
      <c r="X24" s="26" t="e">
        <f t="shared" si="7"/>
        <v>#REF!</v>
      </c>
      <c r="Y24" s="26">
        <f t="shared" si="7"/>
        <v>0</v>
      </c>
      <c r="Z24" s="29"/>
    </row>
    <row r="25" spans="1:29" ht="13.8" x14ac:dyDescent="0.25">
      <c r="A25" s="21">
        <v>4</v>
      </c>
      <c r="B25" s="28" t="s">
        <v>15</v>
      </c>
      <c r="C25" s="25"/>
      <c r="D25" s="25"/>
      <c r="E25" s="25"/>
      <c r="F25" s="25">
        <f>[1]centralizator!H55</f>
        <v>7349.6880800476902</v>
      </c>
      <c r="G25" s="25">
        <f>[1]centralizator!I55</f>
        <v>6405.2850600476904</v>
      </c>
      <c r="H25" s="25">
        <f>[1]centralizator!J55</f>
        <v>6594.2193733810236</v>
      </c>
      <c r="I25" s="25">
        <f>[1]centralizator!K55</f>
        <v>6937.6616230236905</v>
      </c>
      <c r="J25" s="25">
        <f>[1]centralizator!L55</f>
        <v>6714.2291440476911</v>
      </c>
      <c r="K25" s="25">
        <f>[1]centralizator!M55</f>
        <v>6532.2952824237582</v>
      </c>
      <c r="L25" s="25">
        <f>[1]centralizator!N55</f>
        <v>6101.1082477683667</v>
      </c>
      <c r="M25" s="25">
        <f>[1]centralizator!O55</f>
        <v>4595.3600779267363</v>
      </c>
      <c r="N25" s="26">
        <f>[1]centralizator!N55</f>
        <v>6101.1082477683667</v>
      </c>
      <c r="O25" s="26">
        <f>[1]centralizator!O55</f>
        <v>4595.3600779267363</v>
      </c>
      <c r="P25" s="26">
        <f>[1]centralizator!P55</f>
        <v>3233.9387200000001</v>
      </c>
      <c r="Q25" s="26">
        <f>[1]centralizator!Q55</f>
        <v>2219.5933600000003</v>
      </c>
      <c r="R25" s="26">
        <f>[1]centralizator!R55</f>
        <v>1700.0000000000002</v>
      </c>
      <c r="S25" s="26">
        <f>[1]centralizator!S55</f>
        <v>1700.0000000000002</v>
      </c>
      <c r="T25" s="26">
        <f>[1]centralizator!T55</f>
        <v>566.66666666666663</v>
      </c>
      <c r="U25" s="26">
        <f>[1]centralizator!U55</f>
        <v>0</v>
      </c>
      <c r="V25" s="26">
        <f>[1]centralizator!T55</f>
        <v>566.66666666666663</v>
      </c>
      <c r="W25" s="26">
        <f>[1]centralizator!S55</f>
        <v>1700.0000000000002</v>
      </c>
      <c r="X25" s="26" t="e">
        <f>[1]centralizator!#REF!</f>
        <v>#REF!</v>
      </c>
      <c r="Y25" s="26">
        <f>[1]centralizator!U55</f>
        <v>0</v>
      </c>
      <c r="Z25" s="29"/>
    </row>
    <row r="26" spans="1:29" ht="13.8" x14ac:dyDescent="0.25">
      <c r="A26" s="21">
        <v>5</v>
      </c>
      <c r="B26" s="28" t="s">
        <v>16</v>
      </c>
      <c r="C26" s="25"/>
      <c r="D26" s="25"/>
      <c r="E26" s="25"/>
      <c r="F26" s="25">
        <f>[1]centralizator!H56</f>
        <v>3052.4752661672655</v>
      </c>
      <c r="G26" s="25">
        <f>[1]centralizator!I56</f>
        <v>3179.703116604745</v>
      </c>
      <c r="H26" s="25">
        <f>[1]centralizator!J56</f>
        <v>3323.6769976254946</v>
      </c>
      <c r="I26" s="25">
        <f>[1]centralizator!K56</f>
        <v>2797.9493803233668</v>
      </c>
      <c r="J26" s="25">
        <f>[1]centralizator!L56</f>
        <v>2292.5746282998552</v>
      </c>
      <c r="K26" s="25">
        <f>[1]centralizator!M56</f>
        <v>1782.7308867455665</v>
      </c>
      <c r="L26" s="25">
        <f>[1]centralizator!N56</f>
        <v>1300.6594811783345</v>
      </c>
      <c r="M26" s="25">
        <f>[1]centralizator!O56</f>
        <v>876.74874682661596</v>
      </c>
      <c r="N26" s="26">
        <f>[1]centralizator!N56</f>
        <v>1300.6594811783345</v>
      </c>
      <c r="O26" s="26">
        <f>[1]centralizator!O56</f>
        <v>876.74874682661596</v>
      </c>
      <c r="P26" s="26">
        <f>[1]centralizator!P56</f>
        <v>602.61743736422443</v>
      </c>
      <c r="Q26" s="26">
        <f>[1]centralizator!Q56</f>
        <v>383.52551097439101</v>
      </c>
      <c r="R26" s="26">
        <f>[1]centralizator!R56</f>
        <v>244.68485648148359</v>
      </c>
      <c r="S26" s="26">
        <f>[1]centralizator!S56</f>
        <v>114.03513425926144</v>
      </c>
      <c r="T26" s="26">
        <f>[1]centralizator!T56</f>
        <v>9.0380972222229392</v>
      </c>
      <c r="U26" s="26">
        <f>[1]centralizator!U56</f>
        <v>0</v>
      </c>
      <c r="V26" s="26">
        <f>[1]centralizator!T56</f>
        <v>9.0380972222229392</v>
      </c>
      <c r="W26" s="26">
        <f>[1]centralizator!S56</f>
        <v>114.03513425926144</v>
      </c>
      <c r="X26" s="26" t="e">
        <f>[1]centralizator!#REF!</f>
        <v>#REF!</v>
      </c>
      <c r="Y26" s="26">
        <f>[1]centralizator!U56</f>
        <v>0</v>
      </c>
      <c r="Z26" s="29"/>
    </row>
    <row r="27" spans="1:29" ht="13.8" x14ac:dyDescent="0.25">
      <c r="A27" s="21">
        <v>6</v>
      </c>
      <c r="B27" s="28" t="s">
        <v>17</v>
      </c>
      <c r="C27" s="25"/>
      <c r="D27" s="25"/>
      <c r="E27" s="25"/>
      <c r="F27" s="25">
        <f>[1]centralizator!H57</f>
        <v>34</v>
      </c>
      <c r="G27" s="25">
        <f>[1]centralizator!I57</f>
        <v>0</v>
      </c>
      <c r="H27" s="25">
        <f>[1]centralizator!J57</f>
        <v>0</v>
      </c>
      <c r="I27" s="25">
        <f>[1]centralizator!K57</f>
        <v>0</v>
      </c>
      <c r="J27" s="25">
        <f>[1]centralizator!L57</f>
        <v>0</v>
      </c>
      <c r="K27" s="25">
        <f>[1]centralizator!M57</f>
        <v>0</v>
      </c>
      <c r="L27" s="25">
        <f>[1]centralizator!N57</f>
        <v>0</v>
      </c>
      <c r="M27" s="25">
        <f>[1]centralizator!O57</f>
        <v>0</v>
      </c>
      <c r="N27" s="26">
        <f>[1]centralizator!N57</f>
        <v>0</v>
      </c>
      <c r="O27" s="26">
        <f>[1]centralizator!O57</f>
        <v>0</v>
      </c>
      <c r="P27" s="26">
        <f>[1]centralizator!P57</f>
        <v>0</v>
      </c>
      <c r="Q27" s="26">
        <f>[1]centralizator!Q57</f>
        <v>0</v>
      </c>
      <c r="R27" s="26">
        <f>[1]centralizator!R57</f>
        <v>0</v>
      </c>
      <c r="S27" s="26">
        <f>[1]centralizator!S57</f>
        <v>0</v>
      </c>
      <c r="T27" s="26">
        <f>[1]centralizator!T57</f>
        <v>0</v>
      </c>
      <c r="U27" s="26">
        <f>[1]centralizator!U57</f>
        <v>0</v>
      </c>
      <c r="V27" s="26">
        <f>[1]centralizator!T57</f>
        <v>0</v>
      </c>
      <c r="W27" s="26">
        <f>[1]centralizator!S57</f>
        <v>0</v>
      </c>
      <c r="X27" s="26" t="e">
        <f>[1]centralizator!#REF!</f>
        <v>#REF!</v>
      </c>
      <c r="Y27" s="26">
        <f>[1]centralizator!U57</f>
        <v>0</v>
      </c>
      <c r="Z27" s="29"/>
    </row>
    <row r="28" spans="1:29" ht="27.6" x14ac:dyDescent="0.25">
      <c r="A28" s="21">
        <v>7</v>
      </c>
      <c r="B28" s="28" t="s">
        <v>18</v>
      </c>
      <c r="C28" s="25"/>
      <c r="D28" s="25"/>
      <c r="E28" s="25"/>
      <c r="F28" s="30">
        <f>F24/F22</f>
        <v>0.23878585969729879</v>
      </c>
      <c r="G28" s="30">
        <f t="shared" ref="G28:L28" si="8">G24/G22</f>
        <v>0.21931044637975089</v>
      </c>
      <c r="H28" s="30">
        <f t="shared" si="8"/>
        <v>0.22692759137374394</v>
      </c>
      <c r="I28" s="30">
        <f t="shared" si="8"/>
        <v>0.22275678963532641</v>
      </c>
      <c r="J28" s="30">
        <f t="shared" si="8"/>
        <v>0.20608123029091044</v>
      </c>
      <c r="K28" s="30">
        <f t="shared" si="8"/>
        <v>0.19025293168976223</v>
      </c>
      <c r="L28" s="30">
        <f t="shared" si="8"/>
        <v>0.16935701481495927</v>
      </c>
      <c r="M28" s="30">
        <f>M24/M22</f>
        <v>0.12520522789151362</v>
      </c>
      <c r="N28" s="31">
        <f t="shared" ref="N28:Y28" si="9">N24/N22</f>
        <v>0.16935701481495927</v>
      </c>
      <c r="O28" s="31">
        <f t="shared" si="9"/>
        <v>0.12520522789151362</v>
      </c>
      <c r="P28" s="31">
        <f t="shared" si="9"/>
        <v>8.7782773220528715E-2</v>
      </c>
      <c r="Q28" s="31">
        <f t="shared" si="9"/>
        <v>5.9560966696187524E-2</v>
      </c>
      <c r="R28" s="31">
        <f t="shared" si="9"/>
        <v>4.449558998745138E-2</v>
      </c>
      <c r="S28" s="31">
        <f t="shared" si="9"/>
        <v>4.1506243691778327E-2</v>
      </c>
      <c r="T28" s="31">
        <f t="shared" si="9"/>
        <v>1.3172480385418397E-2</v>
      </c>
      <c r="U28" s="31">
        <f t="shared" si="9"/>
        <v>0</v>
      </c>
      <c r="V28" s="31">
        <f t="shared" si="9"/>
        <v>1.3172480385418397E-2</v>
      </c>
      <c r="W28" s="31">
        <f t="shared" si="9"/>
        <v>4.1506243691778327E-2</v>
      </c>
      <c r="X28" s="31" t="e">
        <f t="shared" si="9"/>
        <v>#REF!</v>
      </c>
      <c r="Y28" s="31">
        <f t="shared" si="9"/>
        <v>0</v>
      </c>
    </row>
    <row r="29" spans="1:29" ht="13.8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29" ht="13.8" hidden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29" ht="12.75" customHeight="1" x14ac:dyDescent="0.25">
      <c r="A31" s="34" t="s">
        <v>5</v>
      </c>
      <c r="B31" s="13" t="s">
        <v>6</v>
      </c>
      <c r="C31" s="35" t="s">
        <v>10</v>
      </c>
      <c r="D31" s="36"/>
      <c r="E31" s="36"/>
      <c r="F31" s="36"/>
      <c r="G31" s="37"/>
      <c r="H31" s="32"/>
      <c r="I31" s="32"/>
      <c r="J31" s="32"/>
      <c r="K31" s="32"/>
      <c r="L31" s="32"/>
      <c r="M31" s="32"/>
      <c r="N31" s="32"/>
      <c r="O31" s="32"/>
      <c r="P31" s="1"/>
    </row>
    <row r="32" spans="1:29" ht="13.8" x14ac:dyDescent="0.25">
      <c r="A32" s="38"/>
      <c r="B32" s="13"/>
      <c r="C32" s="39"/>
      <c r="D32" s="40"/>
      <c r="E32" s="40"/>
      <c r="F32" s="40"/>
      <c r="G32" s="41"/>
      <c r="H32" s="32"/>
      <c r="I32" s="32"/>
      <c r="J32" s="32"/>
      <c r="K32" s="32"/>
      <c r="L32" s="32"/>
      <c r="M32" s="32"/>
      <c r="N32" s="32"/>
      <c r="O32" s="32"/>
      <c r="P32" s="42"/>
    </row>
    <row r="33" spans="1:16" ht="13.8" x14ac:dyDescent="0.25">
      <c r="A33" s="38"/>
      <c r="B33" s="13"/>
      <c r="C33" s="43"/>
      <c r="D33" s="44"/>
      <c r="E33" s="44"/>
      <c r="F33" s="44"/>
      <c r="G33" s="45"/>
      <c r="H33" s="32"/>
      <c r="I33" s="32"/>
      <c r="J33" s="32"/>
      <c r="K33" s="32"/>
      <c r="L33" s="32"/>
      <c r="M33" s="32"/>
      <c r="N33" s="32"/>
      <c r="O33" s="32"/>
      <c r="P33" s="42"/>
    </row>
    <row r="34" spans="1:16" ht="13.8" x14ac:dyDescent="0.25">
      <c r="A34" s="46"/>
      <c r="B34" s="13"/>
      <c r="C34" s="47">
        <v>2032</v>
      </c>
      <c r="D34" s="47">
        <f t="shared" ref="D34:G35" si="10">C34+1</f>
        <v>2033</v>
      </c>
      <c r="E34" s="47">
        <f t="shared" si="10"/>
        <v>2034</v>
      </c>
      <c r="F34" s="47">
        <f t="shared" si="10"/>
        <v>2035</v>
      </c>
      <c r="G34" s="47">
        <f t="shared" si="10"/>
        <v>2036</v>
      </c>
      <c r="H34" s="48"/>
      <c r="I34" s="48"/>
      <c r="J34" s="49"/>
      <c r="K34" s="49"/>
      <c r="L34" s="48"/>
      <c r="M34" s="48"/>
      <c r="N34" s="48"/>
      <c r="O34" s="33"/>
    </row>
    <row r="35" spans="1:16" ht="13.8" x14ac:dyDescent="0.25">
      <c r="A35" s="21">
        <v>0</v>
      </c>
      <c r="B35" s="22" t="s">
        <v>11</v>
      </c>
      <c r="C35" s="47">
        <v>12</v>
      </c>
      <c r="D35" s="47">
        <f t="shared" si="10"/>
        <v>13</v>
      </c>
      <c r="E35" s="47">
        <f t="shared" si="10"/>
        <v>14</v>
      </c>
      <c r="F35" s="47">
        <f t="shared" si="10"/>
        <v>15</v>
      </c>
      <c r="G35" s="47">
        <f t="shared" si="10"/>
        <v>16</v>
      </c>
      <c r="H35" s="48"/>
      <c r="I35" s="48"/>
      <c r="J35" s="49"/>
      <c r="K35" s="49"/>
      <c r="L35" s="48"/>
      <c r="M35" s="48"/>
      <c r="N35" s="48"/>
      <c r="O35" s="33"/>
    </row>
    <row r="36" spans="1:16" ht="13.8" x14ac:dyDescent="0.25">
      <c r="A36" s="21">
        <v>1</v>
      </c>
      <c r="B36" s="24" t="s">
        <v>12</v>
      </c>
      <c r="C36" s="25">
        <f>L22</f>
        <v>43705.114529999999</v>
      </c>
      <c r="D36" s="25">
        <f t="shared" ref="D36:G37" si="11">N22</f>
        <v>43705.114529999999</v>
      </c>
      <c r="E36" s="25">
        <f t="shared" si="11"/>
        <v>43705.114529999999</v>
      </c>
      <c r="F36" s="25">
        <f t="shared" si="11"/>
        <v>43705.114529999999</v>
      </c>
      <c r="G36" s="25">
        <f t="shared" si="11"/>
        <v>43705.114529999999</v>
      </c>
      <c r="H36" s="50"/>
      <c r="I36" s="50"/>
      <c r="J36" s="50"/>
      <c r="K36" s="50"/>
      <c r="L36" s="50"/>
      <c r="M36" s="50"/>
      <c r="N36" s="50"/>
      <c r="O36" s="33"/>
    </row>
    <row r="37" spans="1:16" ht="27.6" x14ac:dyDescent="0.25">
      <c r="A37" s="21">
        <v>2</v>
      </c>
      <c r="B37" s="28" t="s">
        <v>13</v>
      </c>
      <c r="C37" s="25">
        <f>L23</f>
        <v>13111.534358999999</v>
      </c>
      <c r="D37" s="25">
        <f t="shared" si="11"/>
        <v>13111.534358999999</v>
      </c>
      <c r="E37" s="25">
        <f t="shared" si="11"/>
        <v>13111.534358999999</v>
      </c>
      <c r="F37" s="25">
        <f t="shared" si="11"/>
        <v>13111.534358999999</v>
      </c>
      <c r="G37" s="25">
        <f t="shared" si="11"/>
        <v>13111.534358999999</v>
      </c>
      <c r="H37" s="50"/>
      <c r="I37" s="50"/>
      <c r="J37" s="50"/>
      <c r="K37" s="50"/>
      <c r="L37" s="50"/>
      <c r="M37" s="50"/>
      <c r="N37" s="50"/>
      <c r="O37" s="33"/>
    </row>
    <row r="38" spans="1:16" ht="27.6" x14ac:dyDescent="0.25">
      <c r="A38" s="21">
        <v>3</v>
      </c>
      <c r="B38" s="28" t="s">
        <v>14</v>
      </c>
      <c r="C38" s="25">
        <f>C39+C40</f>
        <v>3836.5561573642244</v>
      </c>
      <c r="D38" s="25">
        <f>D39+D40</f>
        <v>2603.1188709743915</v>
      </c>
      <c r="E38" s="25">
        <f t="shared" ref="E38:G38" si="12">E39+E40</f>
        <v>1944.6848564814838</v>
      </c>
      <c r="F38" s="25">
        <f t="shared" si="12"/>
        <v>1814.0351342592617</v>
      </c>
      <c r="G38" s="25">
        <f t="shared" si="12"/>
        <v>575.7047638888896</v>
      </c>
      <c r="H38" s="50"/>
      <c r="I38" s="50"/>
      <c r="J38" s="50"/>
      <c r="K38" s="50"/>
      <c r="L38" s="50"/>
      <c r="M38" s="50"/>
      <c r="N38" s="50"/>
      <c r="O38" s="33"/>
    </row>
    <row r="39" spans="1:16" ht="13.8" x14ac:dyDescent="0.25">
      <c r="A39" s="21">
        <v>4</v>
      </c>
      <c r="B39" s="28" t="s">
        <v>15</v>
      </c>
      <c r="C39" s="25">
        <f>[1]centralizator!P55</f>
        <v>3233.9387200000001</v>
      </c>
      <c r="D39" s="25">
        <f>[1]centralizator!Q55</f>
        <v>2219.5933600000003</v>
      </c>
      <c r="E39" s="25">
        <f>[1]centralizator!R55</f>
        <v>1700.0000000000002</v>
      </c>
      <c r="F39" s="25">
        <f>[1]centralizator!S55</f>
        <v>1700.0000000000002</v>
      </c>
      <c r="G39" s="25">
        <f>[1]centralizator!T55</f>
        <v>566.66666666666663</v>
      </c>
      <c r="H39" s="50"/>
      <c r="I39" s="50"/>
      <c r="J39" s="50"/>
      <c r="K39" s="50"/>
      <c r="L39" s="50"/>
      <c r="M39" s="50"/>
      <c r="N39" s="50"/>
      <c r="O39" s="33"/>
    </row>
    <row r="40" spans="1:16" ht="13.8" x14ac:dyDescent="0.25">
      <c r="A40" s="21">
        <v>5</v>
      </c>
      <c r="B40" s="28" t="s">
        <v>16</v>
      </c>
      <c r="C40" s="25">
        <f>[1]centralizator!P56</f>
        <v>602.61743736422443</v>
      </c>
      <c r="D40" s="25">
        <f>[1]centralizator!Q56</f>
        <v>383.52551097439101</v>
      </c>
      <c r="E40" s="25">
        <f>[1]centralizator!R56</f>
        <v>244.68485648148359</v>
      </c>
      <c r="F40" s="25">
        <f>[1]centralizator!S56</f>
        <v>114.03513425926144</v>
      </c>
      <c r="G40" s="25">
        <f>[1]centralizator!T56</f>
        <v>9.0380972222229392</v>
      </c>
      <c r="H40" s="50"/>
      <c r="I40" s="50"/>
      <c r="J40" s="50"/>
      <c r="K40" s="50"/>
      <c r="L40" s="50"/>
      <c r="M40" s="50"/>
      <c r="N40" s="50"/>
      <c r="O40" s="33"/>
    </row>
    <row r="41" spans="1:16" ht="13.8" x14ac:dyDescent="0.25">
      <c r="A41" s="21">
        <v>6</v>
      </c>
      <c r="B41" s="28" t="s">
        <v>17</v>
      </c>
      <c r="C41" s="25">
        <f>[1]centralizator!N57</f>
        <v>0</v>
      </c>
      <c r="D41" s="25">
        <f>[1]centralizator!O57</f>
        <v>0</v>
      </c>
      <c r="E41" s="25">
        <f>[1]centralizator!P57</f>
        <v>0</v>
      </c>
      <c r="F41" s="25">
        <f>[1]centralizator!Q57</f>
        <v>0</v>
      </c>
      <c r="G41" s="25">
        <f>[1]centralizator!R57</f>
        <v>0</v>
      </c>
      <c r="H41" s="50"/>
      <c r="I41" s="50"/>
      <c r="J41" s="50"/>
      <c r="K41" s="50"/>
      <c r="L41" s="50"/>
      <c r="M41" s="50"/>
      <c r="N41" s="50"/>
      <c r="O41" s="33"/>
    </row>
    <row r="42" spans="1:16" ht="27.6" x14ac:dyDescent="0.25">
      <c r="A42" s="21">
        <v>7</v>
      </c>
      <c r="B42" s="28" t="s">
        <v>18</v>
      </c>
      <c r="C42" s="30">
        <f>C38/C36</f>
        <v>8.7782773220528715E-2</v>
      </c>
      <c r="D42" s="30">
        <f>D38/D36</f>
        <v>5.9560966696187524E-2</v>
      </c>
      <c r="E42" s="30">
        <f t="shared" ref="E42:G42" si="13">E38/E36</f>
        <v>4.449558998745138E-2</v>
      </c>
      <c r="F42" s="30">
        <f t="shared" si="13"/>
        <v>4.1506243691778327E-2</v>
      </c>
      <c r="G42" s="30">
        <f t="shared" si="13"/>
        <v>1.3172480385418397E-2</v>
      </c>
      <c r="H42" s="51"/>
      <c r="I42" s="51"/>
      <c r="J42" s="51"/>
      <c r="K42" s="51"/>
      <c r="L42" s="51"/>
      <c r="M42" s="51"/>
      <c r="N42" s="51"/>
      <c r="O42" s="33"/>
    </row>
    <row r="43" spans="1:16" ht="13.8" x14ac:dyDescent="0.25">
      <c r="B43" s="52" t="s">
        <v>19</v>
      </c>
    </row>
    <row r="45" spans="1:16" ht="15" x14ac:dyDescent="0.25">
      <c r="B45" s="53" t="s">
        <v>20</v>
      </c>
      <c r="C45" s="54"/>
      <c r="D45" s="55"/>
      <c r="E45" s="55"/>
      <c r="F45" s="55"/>
      <c r="G45" s="55"/>
      <c r="H45" s="56" t="s">
        <v>21</v>
      </c>
      <c r="I45" s="56"/>
      <c r="J45" s="56"/>
      <c r="K45" s="56"/>
      <c r="L45" s="56"/>
      <c r="M45" s="56"/>
      <c r="N45" s="57"/>
      <c r="O45" s="54"/>
    </row>
    <row r="46" spans="1:16" ht="15" x14ac:dyDescent="0.25">
      <c r="B46" s="58" t="s">
        <v>22</v>
      </c>
      <c r="C46" s="54"/>
      <c r="D46" s="55"/>
      <c r="E46" s="55"/>
      <c r="F46" s="55"/>
      <c r="G46" s="57"/>
      <c r="H46" s="57"/>
      <c r="I46" s="57"/>
      <c r="J46" s="57"/>
      <c r="K46" s="53"/>
      <c r="L46" s="53"/>
      <c r="M46" s="53"/>
      <c r="N46" s="57"/>
      <c r="O46" s="54"/>
    </row>
    <row r="47" spans="1:16" ht="15" x14ac:dyDescent="0.25">
      <c r="B47" s="53"/>
      <c r="C47" s="59"/>
      <c r="D47" s="56"/>
      <c r="E47" s="56"/>
      <c r="F47" s="56"/>
      <c r="G47" s="58"/>
      <c r="H47" s="56"/>
      <c r="I47" s="56"/>
      <c r="J47" s="56"/>
      <c r="K47" s="53"/>
      <c r="L47" s="53"/>
      <c r="M47" s="53"/>
      <c r="N47" s="58"/>
      <c r="O47" s="59"/>
    </row>
    <row r="48" spans="1:16" ht="15" x14ac:dyDescent="0.25">
      <c r="B48" s="56" t="s">
        <v>23</v>
      </c>
      <c r="C48" s="56"/>
      <c r="D48" s="56"/>
      <c r="E48" s="56"/>
      <c r="F48" s="56"/>
      <c r="G48" s="53"/>
      <c r="H48" s="56" t="s">
        <v>24</v>
      </c>
      <c r="I48" s="56"/>
      <c r="J48" s="53"/>
      <c r="K48" s="56"/>
      <c r="L48" s="56"/>
      <c r="M48" s="53"/>
      <c r="N48" s="53"/>
    </row>
    <row r="52" spans="7:9" x14ac:dyDescent="0.25">
      <c r="I52" s="29"/>
    </row>
    <row r="53" spans="7:9" x14ac:dyDescent="0.25">
      <c r="I53" s="29"/>
    </row>
    <row r="54" spans="7:9" x14ac:dyDescent="0.25">
      <c r="G54" s="29">
        <f>SUM(C38:G38)</f>
        <v>10774.099782968251</v>
      </c>
      <c r="I54" s="29"/>
    </row>
    <row r="55" spans="7:9" x14ac:dyDescent="0.25">
      <c r="G55" s="29">
        <f>SUM(F24:M24)</f>
        <v>69870.365392437889</v>
      </c>
    </row>
    <row r="56" spans="7:9" x14ac:dyDescent="0.25">
      <c r="G56" s="29">
        <f>G54+G55</f>
        <v>80644.465175406134</v>
      </c>
    </row>
    <row r="57" spans="7:9" x14ac:dyDescent="0.25">
      <c r="G57" s="29">
        <f>G56-[1]centralizator!W60</f>
        <v>0</v>
      </c>
    </row>
  </sheetData>
  <mergeCells count="26">
    <mergeCell ref="K48:L48"/>
    <mergeCell ref="D46:F46"/>
    <mergeCell ref="D47:F47"/>
    <mergeCell ref="H47:J47"/>
    <mergeCell ref="B48:C48"/>
    <mergeCell ref="D48:F48"/>
    <mergeCell ref="H48:I48"/>
    <mergeCell ref="A31:A34"/>
    <mergeCell ref="B31:B34"/>
    <mergeCell ref="C31:G33"/>
    <mergeCell ref="D45:G45"/>
    <mergeCell ref="H45:J45"/>
    <mergeCell ref="K45:M45"/>
    <mergeCell ref="D15:J1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2024-05-17T12:27:22Z</dcterms:created>
  <dcterms:modified xsi:type="dcterms:W3CDTF">2024-05-17T12:28:01Z</dcterms:modified>
</cp:coreProperties>
</file>